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25" activeTab="0"/>
  </bookViews>
  <sheets>
    <sheet name="Barème permutations 2011" sheetId="1" r:id="rId1"/>
  </sheets>
  <definedNames>
    <definedName name="ans">'Barème permutations 2011'!$B$8</definedName>
    <definedName name="echelon">'Barème permutations 2011'!$J$20:$M$31</definedName>
    <definedName name="mois">'Barème permutations 2011'!$D$8</definedName>
    <definedName name="_xlnm.Print_Area" localSheetId="0">'Barème permutations 2011'!$A$1:$G$28</definedName>
  </definedNames>
  <calcPr fullCalcOnLoad="1"/>
</workbook>
</file>

<file path=xl/sharedStrings.xml><?xml version="1.0" encoding="utf-8"?>
<sst xmlns="http://schemas.openxmlformats.org/spreadsheetml/2006/main" count="35" uniqueCount="26">
  <si>
    <t>NOM Prénom</t>
  </si>
  <si>
    <t>Instit</t>
  </si>
  <si>
    <t>Corps</t>
  </si>
  <si>
    <t>PE</t>
  </si>
  <si>
    <t>Echelon</t>
  </si>
  <si>
    <t>PE HC</t>
  </si>
  <si>
    <t>Ancienneté totale comme titulaire dans le département</t>
  </si>
  <si>
    <t>ans</t>
  </si>
  <si>
    <t>mois</t>
  </si>
  <si>
    <t>OUI</t>
  </si>
  <si>
    <t>NON</t>
  </si>
  <si>
    <t>Garde alternée ou droit de visite</t>
  </si>
  <si>
    <t>Rapprochement de conjoint</t>
  </si>
  <si>
    <t>Nombre d'enfants</t>
  </si>
  <si>
    <t>Durée de séparation</t>
  </si>
  <si>
    <t>Plan violence</t>
  </si>
  <si>
    <t>Nombre de renouvellement 1er voeu</t>
  </si>
  <si>
    <t>ECHELONS</t>
  </si>
  <si>
    <t>Instituteurs</t>
  </si>
  <si>
    <t>P.E.</t>
  </si>
  <si>
    <t>P.E. HC</t>
  </si>
  <si>
    <t>-</t>
  </si>
  <si>
    <t>BAREME 1er vœu (*)</t>
  </si>
  <si>
    <t>BAREME autre vœu</t>
  </si>
  <si>
    <t xml:space="preserve">(*) Si rapprochement de conjoints, ce barème 1er voeu s'applique </t>
  </si>
  <si>
    <t>aux autres voeux portant sur des départements limitrophes.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</si>
</sst>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8">
    <font>
      <sz val="10"/>
      <name val="Arial"/>
      <family val="2"/>
    </font>
    <font>
      <sz val="10"/>
      <color indexed="8"/>
      <name val="Arial"/>
      <family val="2"/>
    </font>
    <font>
      <sz val="10"/>
      <color indexed="27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9"/>
      <color indexed="27"/>
      <name val="Arial Narrow"/>
      <family val="2"/>
    </font>
    <font>
      <sz val="9"/>
      <color indexed="27"/>
      <name val="Arial Narrow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1" fontId="3" fillId="2" borderId="0" xfId="0" applyNumberFormat="1" applyFont="1" applyFill="1" applyAlignment="1" applyProtection="1">
      <alignment horizontal="left" vertical="center" indent="2"/>
      <protection hidden="1"/>
    </xf>
    <xf numFmtId="0" fontId="3" fillId="2" borderId="0" xfId="0" applyFont="1" applyFill="1" applyAlignment="1">
      <alignment/>
    </xf>
    <xf numFmtId="164" fontId="3" fillId="2" borderId="0" xfId="0" applyNumberFormat="1" applyFont="1" applyFill="1" applyAlignment="1" applyProtection="1">
      <alignment horizontal="left" vertical="center" indent="2"/>
      <protection hidden="1"/>
    </xf>
    <xf numFmtId="0" fontId="0" fillId="2" borderId="0" xfId="0" applyFill="1" applyAlignment="1">
      <alignment horizontal="left"/>
    </xf>
    <xf numFmtId="0" fontId="3" fillId="2" borderId="0" xfId="0" applyFont="1" applyFill="1" applyAlignment="1" applyProtection="1">
      <alignment horizontal="left" vertical="center" indent="2"/>
      <protection hidden="1"/>
    </xf>
    <xf numFmtId="0" fontId="0" fillId="2" borderId="0" xfId="0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/>
      <protection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 applyProtection="1">
      <alignment horizontal="left" vertical="center" indent="1"/>
      <protection hidden="1"/>
    </xf>
    <xf numFmtId="0" fontId="4" fillId="3" borderId="1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hidden="1"/>
    </xf>
    <xf numFmtId="0" fontId="5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164" fontId="3" fillId="3" borderId="2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>
      <alignment horizontal="center" wrapText="1"/>
    </xf>
    <xf numFmtId="0" fontId="7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31"/>
  <sheetViews>
    <sheetView showGridLines="0" tabSelected="1" workbookViewId="0" topLeftCell="A1">
      <pane ySplit="1" topLeftCell="BM1" activePane="bottomLeft" state="split"/>
      <selection pane="topLeft" activeCell="B9" sqref="B9"/>
      <selection pane="bottomLeft" activeCell="H26" sqref="H26"/>
    </sheetView>
  </sheetViews>
  <sheetFormatPr defaultColWidth="11.421875" defaultRowHeight="12.75"/>
  <cols>
    <col min="1" max="1" width="6.28125" style="1" customWidth="1"/>
    <col min="2" max="2" width="13.8515625" style="1" customWidth="1"/>
    <col min="3" max="3" width="9.140625" style="1" customWidth="1"/>
    <col min="4" max="5" width="11.421875" style="1" customWidth="1"/>
    <col min="6" max="6" width="11.57421875" style="1" customWidth="1"/>
    <col min="7" max="7" width="11.421875" style="1" customWidth="1"/>
    <col min="8" max="8" width="11.421875" style="2" customWidth="1"/>
    <col min="9" max="9" width="11.140625" style="3" customWidth="1"/>
    <col min="10" max="13" width="11.421875" style="3" customWidth="1"/>
    <col min="14" max="16384" width="11.421875" style="1" customWidth="1"/>
  </cols>
  <sheetData>
    <row r="2" spans="2:6" ht="12.75">
      <c r="B2" s="4" t="s">
        <v>0</v>
      </c>
      <c r="D2" s="22"/>
      <c r="E2" s="22"/>
      <c r="F2" s="22"/>
    </row>
    <row r="3" ht="12.75">
      <c r="J3" s="3" t="s">
        <v>1</v>
      </c>
    </row>
    <row r="4" spans="2:10" ht="12.75">
      <c r="B4" s="4" t="s">
        <v>2</v>
      </c>
      <c r="C4" s="5" t="s">
        <v>3</v>
      </c>
      <c r="D4" s="4" t="s">
        <v>4</v>
      </c>
      <c r="E4" s="5">
        <v>3</v>
      </c>
      <c r="F4" s="6">
        <f>IF(C4=J3,VLOOKUP(E4,J21:M31,2),IF(C4=J4,VLOOKUP(E4,J21:M31,3),VLOOKUP(E4,J21:M31,4)))</f>
        <v>22</v>
      </c>
      <c r="J4" s="3" t="s">
        <v>3</v>
      </c>
    </row>
    <row r="5" ht="12.75">
      <c r="J5" s="3" t="s">
        <v>5</v>
      </c>
    </row>
    <row r="7" ht="12.75">
      <c r="B7" s="7" t="s">
        <v>6</v>
      </c>
    </row>
    <row r="8" spans="2:10" ht="12.75">
      <c r="B8" s="5">
        <v>0</v>
      </c>
      <c r="C8" s="4" t="s">
        <v>7</v>
      </c>
      <c r="D8" s="5">
        <v>0</v>
      </c>
      <c r="E8" s="4" t="s">
        <v>8</v>
      </c>
      <c r="F8" s="8">
        <f>IF(B8&lt;3,0,(IF(B8&gt;7,(((B8-3)*2)+(D8*1/6)+(INT((B8-3)/5)*10)),((B8-3)*2)+(D8*1/6))))</f>
        <v>0</v>
      </c>
      <c r="J8" s="3" t="s">
        <v>9</v>
      </c>
    </row>
    <row r="9" spans="6:10" ht="12.75">
      <c r="F9" s="9"/>
      <c r="J9" s="3" t="s">
        <v>10</v>
      </c>
    </row>
    <row r="10" spans="2:7" ht="12.75">
      <c r="B10" s="7" t="s">
        <v>11</v>
      </c>
      <c r="E10" s="5" t="s">
        <v>10</v>
      </c>
      <c r="F10" s="10">
        <f>IF(E10="OUI",20,0)</f>
        <v>0</v>
      </c>
      <c r="G10" s="7"/>
    </row>
    <row r="11" spans="6:8" ht="12.75">
      <c r="F11" s="11"/>
      <c r="H11" s="12"/>
    </row>
    <row r="12" spans="2:6" ht="12.75">
      <c r="B12" s="7" t="s">
        <v>12</v>
      </c>
      <c r="E12" s="5" t="s">
        <v>10</v>
      </c>
      <c r="F12" s="10">
        <f>IF(E12="OUI",150,0)</f>
        <v>0</v>
      </c>
    </row>
    <row r="13" spans="5:6" ht="12.75">
      <c r="E13" s="13"/>
      <c r="F13" s="14"/>
    </row>
    <row r="14" spans="2:6" ht="12.75">
      <c r="B14" s="7" t="s">
        <v>13</v>
      </c>
      <c r="E14" s="5">
        <v>0</v>
      </c>
      <c r="F14" s="10">
        <f>IF(E12="NON",0,IF(E14&gt;3,((E14-3)*30)+75,E14*25))</f>
        <v>0</v>
      </c>
    </row>
    <row r="15" ht="12.75">
      <c r="F15" s="11"/>
    </row>
    <row r="16" spans="2:6" ht="12.75">
      <c r="B16" s="7" t="s">
        <v>14</v>
      </c>
      <c r="E16" s="15">
        <v>0</v>
      </c>
      <c r="F16" s="10">
        <f>IF(E12="NON",0,IF(E16=0,0,IF(E16=1,50,IF(E16=2,200,350))))</f>
        <v>0</v>
      </c>
    </row>
    <row r="17" ht="12.75">
      <c r="F17" s="11"/>
    </row>
    <row r="18" spans="2:6" ht="12.75">
      <c r="B18" s="7" t="s">
        <v>15</v>
      </c>
      <c r="E18" s="5" t="s">
        <v>10</v>
      </c>
      <c r="F18" s="10">
        <f>IF(E18=J8,45,0)</f>
        <v>0</v>
      </c>
    </row>
    <row r="19" ht="12.75">
      <c r="F19" s="16"/>
    </row>
    <row r="20" spans="2:13" ht="13.5">
      <c r="B20" s="7" t="s">
        <v>16</v>
      </c>
      <c r="E20" s="5">
        <v>0</v>
      </c>
      <c r="F20" s="10">
        <f>E20*5</f>
        <v>0</v>
      </c>
      <c r="J20" s="17" t="s">
        <v>17</v>
      </c>
      <c r="K20" s="17" t="s">
        <v>18</v>
      </c>
      <c r="L20" s="17" t="s">
        <v>19</v>
      </c>
      <c r="M20" s="17" t="s">
        <v>20</v>
      </c>
    </row>
    <row r="21" spans="10:13" ht="13.5">
      <c r="J21" s="17">
        <v>1</v>
      </c>
      <c r="K21" s="18">
        <v>18</v>
      </c>
      <c r="L21" s="18" t="s">
        <v>21</v>
      </c>
      <c r="M21" s="18">
        <v>36</v>
      </c>
    </row>
    <row r="22" spans="6:13" ht="13.5">
      <c r="F22" s="16"/>
      <c r="J22" s="17">
        <v>2</v>
      </c>
      <c r="K22" s="18">
        <v>18</v>
      </c>
      <c r="L22" s="18" t="s">
        <v>21</v>
      </c>
      <c r="M22" s="18">
        <v>39</v>
      </c>
    </row>
    <row r="23" spans="4:13" ht="13.5">
      <c r="D23" s="23" t="s">
        <v>22</v>
      </c>
      <c r="E23" s="23"/>
      <c r="F23" s="19">
        <f>IF(E12="OUI",F4+F8+F12+F14+F16+F18+F20,IF(E10="OUI",F4+F8+F10+F18+F20,F4+F8+F18+F20))</f>
        <v>22</v>
      </c>
      <c r="J23" s="17">
        <v>3</v>
      </c>
      <c r="K23" s="20">
        <v>22</v>
      </c>
      <c r="L23" s="18">
        <v>22</v>
      </c>
      <c r="M23" s="18">
        <v>39</v>
      </c>
    </row>
    <row r="24" spans="6:13" ht="13.5">
      <c r="F24" s="16"/>
      <c r="J24" s="17">
        <v>4</v>
      </c>
      <c r="K24" s="18">
        <v>22</v>
      </c>
      <c r="L24" s="18">
        <v>26</v>
      </c>
      <c r="M24" s="18">
        <v>39</v>
      </c>
    </row>
    <row r="25" spans="4:13" ht="13.5">
      <c r="D25" s="23" t="s">
        <v>23</v>
      </c>
      <c r="E25" s="23"/>
      <c r="F25" s="19">
        <f>F4+F8+F18</f>
        <v>22</v>
      </c>
      <c r="J25" s="17">
        <v>5</v>
      </c>
      <c r="K25" s="18">
        <v>26</v>
      </c>
      <c r="L25" s="18">
        <v>29</v>
      </c>
      <c r="M25" s="18">
        <v>39</v>
      </c>
    </row>
    <row r="26" spans="10:13" ht="13.5">
      <c r="J26" s="17">
        <v>6</v>
      </c>
      <c r="K26" s="18">
        <v>29</v>
      </c>
      <c r="L26" s="18">
        <v>33</v>
      </c>
      <c r="M26" s="18">
        <v>39</v>
      </c>
    </row>
    <row r="27" spans="2:13" ht="13.5">
      <c r="B27" s="21" t="s">
        <v>24</v>
      </c>
      <c r="J27" s="17">
        <v>7</v>
      </c>
      <c r="K27" s="18">
        <v>31</v>
      </c>
      <c r="L27" s="18">
        <v>36</v>
      </c>
      <c r="M27" s="18">
        <v>39</v>
      </c>
    </row>
    <row r="28" spans="2:13" ht="13.5">
      <c r="B28" s="21" t="s">
        <v>25</v>
      </c>
      <c r="J28" s="17">
        <v>8</v>
      </c>
      <c r="K28" s="18">
        <v>33</v>
      </c>
      <c r="L28" s="18">
        <v>39</v>
      </c>
      <c r="M28" s="18" t="s">
        <v>21</v>
      </c>
    </row>
    <row r="29" spans="10:13" ht="13.5">
      <c r="J29" s="17">
        <v>9</v>
      </c>
      <c r="K29" s="18">
        <v>33</v>
      </c>
      <c r="L29" s="18">
        <v>39</v>
      </c>
      <c r="M29" s="18" t="s">
        <v>21</v>
      </c>
    </row>
    <row r="30" spans="10:13" ht="13.5">
      <c r="J30" s="17">
        <v>10</v>
      </c>
      <c r="K30" s="18">
        <v>36</v>
      </c>
      <c r="L30" s="18">
        <v>39</v>
      </c>
      <c r="M30" s="18" t="s">
        <v>21</v>
      </c>
    </row>
    <row r="31" spans="10:13" ht="13.5">
      <c r="J31" s="17">
        <v>11</v>
      </c>
      <c r="K31" s="18">
        <v>39</v>
      </c>
      <c r="L31" s="18">
        <v>39</v>
      </c>
      <c r="M31" s="18" t="s">
        <v>21</v>
      </c>
    </row>
  </sheetData>
  <sheetProtection selectLockedCells="1" selectUnlockedCells="1"/>
  <mergeCells count="3">
    <mergeCell ref="D2:F2"/>
    <mergeCell ref="D23:E23"/>
    <mergeCell ref="D25:E25"/>
  </mergeCells>
  <dataValidations count="3">
    <dataValidation type="list" showErrorMessage="1" sqref="C4">
      <formula1>'Barème permutations 2011'!$J$3:$J$5</formula1>
      <formula2>0</formula2>
    </dataValidation>
    <dataValidation type="list" showErrorMessage="1" sqref="E4">
      <formula1>'Barème permutations 2011'!$J$21:$J$31</formula1>
      <formula2>0</formula2>
    </dataValidation>
    <dataValidation type="list" allowBlank="1" showErrorMessage="1" sqref="E10 E12:E13 E18">
      <formula1>'Barème permutations 2011'!$J$8:$J$9</formula1>
      <formula2>0</formula2>
    </dataValidation>
  </dataValidations>
  <printOptions/>
  <pageMargins left="1.0097222222222222" right="0.7479166666666667" top="1.4104166666666667" bottom="0.9840277777777777" header="0.49236111111111114" footer="0.49236111111111114"/>
  <pageSetup horizontalDpi="300" verticalDpi="300" orientation="portrait" paperSize="9" scale="110"/>
  <headerFooter alignWithMargins="0">
    <oddHeader>&amp;L&amp;"Arial Black,Gras"&amp;14SNUIPP</oddHeader>
    <oddFooter>&amp;CPermutations nationales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****</cp:lastModifiedBy>
  <dcterms:created xsi:type="dcterms:W3CDTF">2012-03-20T07:39:46Z</dcterms:created>
  <dcterms:modified xsi:type="dcterms:W3CDTF">2012-03-20T07:39:46Z</dcterms:modified>
  <cp:category/>
  <cp:version/>
  <cp:contentType/>
  <cp:contentStatus/>
</cp:coreProperties>
</file>